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04997A7-F6EB-436F-B4DD-57D93D1B3594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heet1" sheetId="1" r:id="rId1"/>
    <sheet name="Law data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20" i="2"/>
  <c r="B19" i="2"/>
  <c r="C17" i="2"/>
  <c r="C18" i="2"/>
  <c r="B17" i="2"/>
  <c r="C21" i="2"/>
  <c r="B21" i="2"/>
  <c r="H3" i="1" l="1"/>
  <c r="H4" i="1"/>
  <c r="G3" i="1"/>
  <c r="G4" i="1"/>
  <c r="D4" i="1" l="1"/>
  <c r="D3" i="1"/>
  <c r="F3" i="1" s="1"/>
  <c r="E3" i="1" s="1"/>
  <c r="C22" i="2"/>
  <c r="B18" i="2"/>
  <c r="B22" i="2" l="1"/>
  <c r="F4" i="1"/>
  <c r="P3" i="1"/>
  <c r="O3" i="1"/>
  <c r="Q3" i="1" s="1"/>
  <c r="H2" i="1"/>
  <c r="G2" i="1"/>
  <c r="E4" i="1" l="1"/>
  <c r="O4" i="1" s="1"/>
  <c r="Q4" i="1" s="1"/>
  <c r="P4" i="1"/>
  <c r="D2" i="1"/>
  <c r="F2" i="1" l="1"/>
  <c r="E2" i="1" l="1"/>
  <c r="O2" i="1" s="1"/>
  <c r="Q2" i="1" s="1"/>
  <c r="P2" i="1"/>
</calcChain>
</file>

<file path=xl/sharedStrings.xml><?xml version="1.0" encoding="utf-8"?>
<sst xmlns="http://schemas.openxmlformats.org/spreadsheetml/2006/main" count="33" uniqueCount="32">
  <si>
    <t>ID</t>
    <phoneticPr fontId="1" type="noConversion"/>
  </si>
  <si>
    <t>author</t>
    <phoneticPr fontId="1" type="noConversion"/>
  </si>
  <si>
    <t>year</t>
    <phoneticPr fontId="1" type="noConversion"/>
  </si>
  <si>
    <t>ES</t>
    <phoneticPr fontId="1" type="noConversion"/>
  </si>
  <si>
    <t>SD</t>
    <phoneticPr fontId="1" type="noConversion"/>
  </si>
  <si>
    <t>V</t>
    <phoneticPr fontId="1" type="noConversion"/>
  </si>
  <si>
    <t>MD</t>
    <phoneticPr fontId="1" type="noConversion"/>
  </si>
  <si>
    <t>Ne</t>
    <phoneticPr fontId="1" type="noConversion"/>
  </si>
  <si>
    <t>Me</t>
    <phoneticPr fontId="1" type="noConversion"/>
  </si>
  <si>
    <t>Se</t>
    <phoneticPr fontId="1" type="noConversion"/>
  </si>
  <si>
    <t>Nc</t>
    <phoneticPr fontId="1" type="noConversion"/>
  </si>
  <si>
    <t>Mc</t>
    <phoneticPr fontId="1" type="noConversion"/>
  </si>
  <si>
    <t>Sc</t>
    <phoneticPr fontId="1" type="noConversion"/>
  </si>
  <si>
    <t>se</t>
    <phoneticPr fontId="1" type="noConversion"/>
  </si>
  <si>
    <t>Zscore</t>
    <phoneticPr fontId="1" type="noConversion"/>
  </si>
  <si>
    <t>w</t>
    <phoneticPr fontId="1" type="noConversion"/>
  </si>
  <si>
    <t>pvalue</t>
    <phoneticPr fontId="1" type="noConversion"/>
  </si>
  <si>
    <t>데이터1</t>
    <phoneticPr fontId="1" type="noConversion"/>
  </si>
  <si>
    <t>데이터2</t>
    <phoneticPr fontId="1" type="noConversion"/>
  </si>
  <si>
    <t>n</t>
    <phoneticPr fontId="1" type="noConversion"/>
  </si>
  <si>
    <t>표본크기</t>
    <phoneticPr fontId="1" type="noConversion"/>
  </si>
  <si>
    <t>s^2</t>
    <phoneticPr fontId="1" type="noConversion"/>
  </si>
  <si>
    <t>표본분산</t>
    <phoneticPr fontId="1" type="noConversion"/>
  </si>
  <si>
    <t>pooled variance</t>
    <phoneticPr fontId="1" type="noConversion"/>
  </si>
  <si>
    <t>표준편차</t>
    <phoneticPr fontId="1" type="noConversion"/>
  </si>
  <si>
    <t>kim</t>
    <phoneticPr fontId="1" type="noConversion"/>
  </si>
  <si>
    <t>cho</t>
    <phoneticPr fontId="1" type="noConversion"/>
  </si>
  <si>
    <t>lee</t>
    <phoneticPr fontId="1" type="noConversion"/>
  </si>
  <si>
    <t>효과크기</t>
    <phoneticPr fontId="1" type="noConversion"/>
  </si>
  <si>
    <t>평균</t>
    <phoneticPr fontId="1" type="noConversion"/>
  </si>
  <si>
    <t>통합분산</t>
    <phoneticPr fontId="1" type="noConversion"/>
  </si>
  <si>
    <t>통합표준편차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</si>
</sst>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zoomScale="130" zoomScaleNormal="130" workbookViewId="0">
      <selection activeCell="H2" sqref="H2"/>
    </sheetView>
  </sheetViews>
  <sheetFormatPr defaultRowHeight="16.5" x14ac:dyDescent="0.3"/>
  <cols>
    <col min="6" max="6" width="12.875" customWidth="1"/>
  </cols>
  <sheetData>
    <row r="1" spans="1:17" x14ac:dyDescent="0.3">
      <c r="A1" t="s">
        <v>0</v>
      </c>
      <c r="B1" t="s">
        <v>1</v>
      </c>
      <c r="C1" t="s">
        <v>2</v>
      </c>
      <c r="D1" t="s">
        <v>3</v>
      </c>
      <c r="E1" t="s">
        <v>13</v>
      </c>
      <c r="F1" t="s">
        <v>5</v>
      </c>
      <c r="G1" t="s">
        <v>6</v>
      </c>
      <c r="H1" t="s">
        <v>4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14</v>
      </c>
      <c r="P1" t="s">
        <v>15</v>
      </c>
      <c r="Q1" t="s">
        <v>16</v>
      </c>
    </row>
    <row r="2" spans="1:17" x14ac:dyDescent="0.3">
      <c r="A2">
        <v>1</v>
      </c>
      <c r="B2" t="s">
        <v>25</v>
      </c>
      <c r="C2">
        <v>2008</v>
      </c>
      <c r="D2" s="2">
        <f>G2/H2</f>
        <v>-0.40032397192403618</v>
      </c>
      <c r="E2">
        <f>SQRT(F2)</f>
        <v>0.40065399530043005</v>
      </c>
      <c r="F2" s="2">
        <f>((I2+L2)/(I2*L2))+(D2^2/(I2+L2-2))</f>
        <v>0.16052362395019704</v>
      </c>
      <c r="G2" s="1">
        <f>J2-M2</f>
        <v>-7.23</v>
      </c>
      <c r="H2">
        <f>SQRT((((I2-1)*K2^2)+((L2-1)*N2^2))/(I2+L2-2))</f>
        <v>18.060372366039413</v>
      </c>
      <c r="I2" s="3">
        <v>13</v>
      </c>
      <c r="J2" s="3">
        <v>13.54</v>
      </c>
      <c r="K2" s="3">
        <v>13.85</v>
      </c>
      <c r="L2" s="3">
        <v>13</v>
      </c>
      <c r="M2" s="3">
        <v>20.77</v>
      </c>
      <c r="N2" s="3">
        <v>21.46</v>
      </c>
      <c r="O2" s="1">
        <f>D2/E2</f>
        <v>-0.99917628831793781</v>
      </c>
      <c r="P2">
        <f>1/F2</f>
        <v>6.2296126600671133</v>
      </c>
      <c r="Q2">
        <f>2*_xlfn.NORM.S.DIST(O2,TRUE)</f>
        <v>0.31770930026526528</v>
      </c>
    </row>
    <row r="3" spans="1:17" x14ac:dyDescent="0.3">
      <c r="A3">
        <v>2</v>
      </c>
      <c r="B3" t="s">
        <v>26</v>
      </c>
      <c r="C3">
        <v>2022</v>
      </c>
      <c r="D3" s="2">
        <f t="shared" ref="D3:D4" si="0">G3/H3</f>
        <v>-1.1841625032957042</v>
      </c>
      <c r="E3">
        <f t="shared" ref="E3:E4" si="1">SQRT(F3)</f>
        <v>0.38014035544678715</v>
      </c>
      <c r="F3" s="2">
        <f t="shared" ref="F3:F4" si="2">((I3+L3)/(I3*L3))+(D3^2/(I3+L3-2))</f>
        <v>0.14450668983920967</v>
      </c>
      <c r="G3" s="1">
        <f t="shared" ref="G3:G4" si="3">J3-M3</f>
        <v>-5.3000000000000007</v>
      </c>
      <c r="H3">
        <f t="shared" ref="H3:H4" si="4">SQRT((((I3-1)*K3^2)+((L3-1)*N3^2))/(I3+L3-2))</f>
        <v>4.4757370591023573</v>
      </c>
      <c r="I3">
        <v>20</v>
      </c>
      <c r="J3">
        <v>10.1</v>
      </c>
      <c r="K3">
        <v>3.3</v>
      </c>
      <c r="L3">
        <v>18</v>
      </c>
      <c r="M3">
        <v>15.4</v>
      </c>
      <c r="N3">
        <v>5.5</v>
      </c>
      <c r="O3" s="1">
        <f>D3/E3</f>
        <v>-3.1150665440503742</v>
      </c>
      <c r="P3">
        <f>1/F3</f>
        <v>6.9200948489837</v>
      </c>
      <c r="Q3">
        <f>2*_xlfn.NORM.S.DIST(O3,TRUE)</f>
        <v>1.8390341677975621E-3</v>
      </c>
    </row>
    <row r="4" spans="1:17" x14ac:dyDescent="0.3">
      <c r="A4">
        <v>3</v>
      </c>
      <c r="B4" t="s">
        <v>27</v>
      </c>
      <c r="C4">
        <v>2020</v>
      </c>
      <c r="D4" s="2">
        <f t="shared" si="0"/>
        <v>0.47177723773875979</v>
      </c>
      <c r="E4">
        <f t="shared" si="1"/>
        <v>0.39862632938873538</v>
      </c>
      <c r="F4" s="2">
        <f t="shared" si="2"/>
        <v>0.15890295048193656</v>
      </c>
      <c r="G4" s="1">
        <f t="shared" si="3"/>
        <v>2.1999999999999993</v>
      </c>
      <c r="H4">
        <f t="shared" si="4"/>
        <v>4.6632177731690803</v>
      </c>
      <c r="I4">
        <v>15</v>
      </c>
      <c r="J4">
        <v>15.2</v>
      </c>
      <c r="K4">
        <v>4.9971420403495204</v>
      </c>
      <c r="L4">
        <v>12</v>
      </c>
      <c r="M4">
        <v>13</v>
      </c>
      <c r="N4">
        <v>4.2</v>
      </c>
      <c r="O4" s="1">
        <f>D4/E4</f>
        <v>1.183507467914114</v>
      </c>
      <c r="P4">
        <f>1/F4</f>
        <v>6.2931493529044067</v>
      </c>
      <c r="Q4">
        <f>2*_xlfn.NORM.S.DIST(O4,TRUE)</f>
        <v>1.7633919113914984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workbookViewId="0">
      <selection activeCell="B17" sqref="B17"/>
    </sheetView>
  </sheetViews>
  <sheetFormatPr defaultRowHeight="16.5" x14ac:dyDescent="0.3"/>
  <cols>
    <col min="1" max="1" width="14" customWidth="1"/>
  </cols>
  <sheetData>
    <row r="1" spans="2:3" x14ac:dyDescent="0.3">
      <c r="B1" t="s">
        <v>17</v>
      </c>
      <c r="C1" t="s">
        <v>18</v>
      </c>
    </row>
    <row r="2" spans="2:3" x14ac:dyDescent="0.3">
      <c r="B2">
        <v>5</v>
      </c>
      <c r="C2">
        <v>6</v>
      </c>
    </row>
    <row r="3" spans="2:3" x14ac:dyDescent="0.3">
      <c r="B3">
        <v>7</v>
      </c>
      <c r="C3">
        <v>7</v>
      </c>
    </row>
    <row r="4" spans="2:3" x14ac:dyDescent="0.3">
      <c r="B4">
        <v>7</v>
      </c>
      <c r="C4">
        <v>7</v>
      </c>
    </row>
    <row r="5" spans="2:3" x14ac:dyDescent="0.3">
      <c r="B5">
        <v>8</v>
      </c>
      <c r="C5">
        <v>8</v>
      </c>
    </row>
    <row r="6" spans="2:3" x14ac:dyDescent="0.3">
      <c r="B6">
        <v>10</v>
      </c>
      <c r="C6">
        <v>10</v>
      </c>
    </row>
    <row r="7" spans="2:3" x14ac:dyDescent="0.3">
      <c r="B7">
        <v>13</v>
      </c>
      <c r="C7">
        <v>11</v>
      </c>
    </row>
    <row r="8" spans="2:3" x14ac:dyDescent="0.3">
      <c r="B8">
        <v>14</v>
      </c>
      <c r="C8">
        <v>13</v>
      </c>
    </row>
    <row r="9" spans="2:3" x14ac:dyDescent="0.3">
      <c r="B9">
        <v>15</v>
      </c>
      <c r="C9">
        <v>14</v>
      </c>
    </row>
    <row r="10" spans="2:3" x14ac:dyDescent="0.3">
      <c r="B10">
        <v>19</v>
      </c>
      <c r="C10">
        <v>14</v>
      </c>
    </row>
    <row r="11" spans="2:3" x14ac:dyDescent="0.3">
      <c r="B11">
        <v>20</v>
      </c>
      <c r="C11">
        <v>16</v>
      </c>
    </row>
    <row r="12" spans="2:3" x14ac:dyDescent="0.3">
      <c r="B12">
        <v>20</v>
      </c>
      <c r="C12">
        <v>18</v>
      </c>
    </row>
    <row r="13" spans="2:3" x14ac:dyDescent="0.3">
      <c r="B13">
        <v>23</v>
      </c>
      <c r="C13">
        <v>19</v>
      </c>
    </row>
    <row r="14" spans="2:3" x14ac:dyDescent="0.3">
      <c r="B14">
        <v>25</v>
      </c>
      <c r="C14">
        <v>19</v>
      </c>
    </row>
    <row r="15" spans="2:3" x14ac:dyDescent="0.3">
      <c r="B15">
        <v>28</v>
      </c>
      <c r="C15">
        <v>19</v>
      </c>
    </row>
    <row r="16" spans="2:3" x14ac:dyDescent="0.3">
      <c r="B16">
        <v>32</v>
      </c>
      <c r="C16">
        <v>20</v>
      </c>
    </row>
    <row r="17" spans="1:6" x14ac:dyDescent="0.3">
      <c r="A17" t="s">
        <v>19</v>
      </c>
      <c r="B17">
        <f>COUNT(B2:B16)</f>
        <v>15</v>
      </c>
      <c r="C17">
        <f>COUNT(C2:C16)</f>
        <v>15</v>
      </c>
      <c r="E17" t="s">
        <v>20</v>
      </c>
    </row>
    <row r="18" spans="1:6" x14ac:dyDescent="0.3">
      <c r="A18" t="s">
        <v>21</v>
      </c>
      <c r="B18">
        <f>VAR(B2:B16)</f>
        <v>68.971428571428561</v>
      </c>
      <c r="C18">
        <f>VAR(C2:C16)</f>
        <v>24.971428571428564</v>
      </c>
      <c r="E18" t="s">
        <v>22</v>
      </c>
    </row>
    <row r="19" spans="1:6" x14ac:dyDescent="0.3">
      <c r="A19" t="s">
        <v>30</v>
      </c>
      <c r="B19">
        <f>((B17-1)*B18+(C17-1)*C18)/(B17+C17-2)</f>
        <v>46.971428571428568</v>
      </c>
      <c r="E19" t="s">
        <v>30</v>
      </c>
      <c r="F19" t="s">
        <v>23</v>
      </c>
    </row>
    <row r="20" spans="1:6" x14ac:dyDescent="0.3">
      <c r="A20" s="4" t="s">
        <v>31</v>
      </c>
      <c r="B20">
        <f>SQRT(((B17-1)*B18+(C17-1)*C18)/(B17+C17-2))</f>
        <v>6.8535704980271825</v>
      </c>
    </row>
    <row r="21" spans="1:6" x14ac:dyDescent="0.3">
      <c r="A21" t="s">
        <v>29</v>
      </c>
      <c r="B21">
        <f>AVERAGE(B2:B16)</f>
        <v>16.399999999999999</v>
      </c>
      <c r="C21">
        <f>AVERAGE(C2:C16)</f>
        <v>13.4</v>
      </c>
    </row>
    <row r="22" spans="1:6" x14ac:dyDescent="0.3">
      <c r="A22" t="s">
        <v>24</v>
      </c>
      <c r="B22">
        <f>SQRT(B18)</f>
        <v>8.3049038869470699</v>
      </c>
      <c r="C22">
        <f>SQRT(C18)</f>
        <v>4.9971420403495204</v>
      </c>
    </row>
    <row r="25" spans="1:6" x14ac:dyDescent="0.3">
      <c r="A25" s="4" t="s">
        <v>28</v>
      </c>
      <c r="B25">
        <f>(B21-C21)/B20</f>
        <v>0.43772804275721039</v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Law data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조성현</cp:lastModifiedBy>
  <dcterms:created xsi:type="dcterms:W3CDTF">2018-09-06T04:58:03Z</dcterms:created>
  <dcterms:modified xsi:type="dcterms:W3CDTF">2025-05-07T00:59:28Z</dcterms:modified>
</cp:coreProperties>
</file>